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npolityka3\Desktop\"/>
    </mc:Choice>
  </mc:AlternateContent>
  <bookViews>
    <workbookView xWindow="0" yWindow="0" windowWidth="28800" windowHeight="12330"/>
  </bookViews>
  <sheets>
    <sheet name="01 01 20" sheetId="1" r:id="rId1"/>
  </sheets>
  <calcPr calcId="162913"/>
</workbook>
</file>

<file path=xl/calcChain.xml><?xml version="1.0" encoding="utf-8"?>
<calcChain xmlns="http://schemas.openxmlformats.org/spreadsheetml/2006/main">
  <c r="I34" i="1" l="1"/>
  <c r="F16" i="1" l="1"/>
  <c r="F11" i="1" l="1"/>
  <c r="F10" i="1" l="1"/>
  <c r="F12" i="1" l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E32" i="1" l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F34" i="1" l="1"/>
  <c r="H34" i="1"/>
  <c r="E34" i="1"/>
</calcChain>
</file>

<file path=xl/sharedStrings.xml><?xml version="1.0" encoding="utf-8"?>
<sst xmlns="http://schemas.openxmlformats.org/spreadsheetml/2006/main" count="112" uniqueCount="84">
  <si>
    <t>(відповідний звітний період)</t>
  </si>
  <si>
    <t>№ з/п</t>
  </si>
  <si>
    <t>Реєстраційний номер проекту</t>
  </si>
  <si>
    <t>Назва проекту, місце розташування</t>
  </si>
  <si>
    <t>Дати погодження плану реалізації та кошторису із Лідером команди проекту</t>
  </si>
  <si>
    <t>Обсяг фінансування, тис.грн.</t>
  </si>
  <si>
    <t>Виконані роботи</t>
  </si>
  <si>
    <t>Посилання на тендерну закупівлю</t>
  </si>
  <si>
    <t>Отриманий результат (фото реалізації)</t>
  </si>
  <si>
    <t>Відгук Лідера команди проекту про реалізацію проекту (так/ні)</t>
  </si>
  <si>
    <t>План</t>
  </si>
  <si>
    <t>Факт</t>
  </si>
  <si>
    <t>Найменування робіт, товарів, послуг</t>
  </si>
  <si>
    <t>Вартість,                                         тис. грн.</t>
  </si>
  <si>
    <t xml:space="preserve">План </t>
  </si>
  <si>
    <t>Всього по розпоряднику коштів:</t>
  </si>
  <si>
    <t>управління освіти Оболонської районної у місті Києві державної адміністрації</t>
  </si>
  <si>
    <t>так</t>
  </si>
  <si>
    <t xml:space="preserve">комплект для оснащення фізичного кабінету </t>
  </si>
  <si>
    <t>Реконструкція сходинок центрального входу НВК №20, пр. Оболонський,32-Б</t>
  </si>
  <si>
    <t>Оснащення фізичного кабінету НВК №20, пр. Оболонський, 32-Б</t>
  </si>
  <si>
    <t>Веселий дзвоник (школа № 232), вул.Йорданська (Л.Гавро),4-Г</t>
  </si>
  <si>
    <t>Відкритий простір школи № 285 "Open Space", вул. Полярна,8-В</t>
  </si>
  <si>
    <t>комплект відеоспостереження, огорожа клумби, урни для сміття, лавки</t>
  </si>
  <si>
    <t>Якісна підлога для юних хореографів. (ЦТДЮ), вул. Маршала Тимошенко,11 б</t>
  </si>
  <si>
    <t>кап.ремонт підлоги</t>
  </si>
  <si>
    <t>Цікавий простір школи № 285, вул.Полярна,8-В</t>
  </si>
  <si>
    <t>Сучасний мультимедійний лінгафонний кабінет для учнів школи № 170, вул.Північна,8</t>
  </si>
  <si>
    <t>стенди, комплект ролетів</t>
  </si>
  <si>
    <t>Cучасна їдальня в НВК №240 "Соціум", пр.Героїв Сталінграда,39 Г</t>
  </si>
  <si>
    <t>кап.ремонт їдальні, комплект ролетів</t>
  </si>
  <si>
    <t>Комп’ютерний клас для дітей з особливими освітніми потребами в школу I-III ступенів № 168, вул.Озерна, 2</t>
  </si>
  <si>
    <t>Сучасний простір для організації дозвілля учнів школи №9, пр. Маршала Рокоссовського,5</t>
  </si>
  <si>
    <t>Бюджет участі міста Київ, 2018 рік (Створення сучасного історико-краєзнавчого музею "Києв-Місто-Герой") (сш № 29), вул.Калнишевського,3-А</t>
  </si>
  <si>
    <t>Комп’ютерний клас для учнів гімназії №143, Богатирська,2-Б</t>
  </si>
  <si>
    <t>Географічний простір Школи № 225,пр.Оболонський,9-б</t>
  </si>
  <si>
    <t xml:space="preserve">комплект для оснащення географічного кабінету </t>
  </si>
  <si>
    <t>Територія творчості Школи №225, пр.Оболонський,9-б</t>
  </si>
  <si>
    <t>Сучасні дитячі майданчики в дитячому садку "Півник" №448, вул.Вишгородська, 52-а</t>
  </si>
  <si>
    <t>дитячий майданчик</t>
  </si>
  <si>
    <t>Встановлення турнікетів в школу № 231, вул.Богатирська,2-В</t>
  </si>
  <si>
    <t>встановлення турнікету</t>
  </si>
  <si>
    <t>Дитячий майданчик в навчально-виховний комплекс «спеціалізована школа І ступеня – гімназія» № 143,вул.Богатирська,2-Б</t>
  </si>
  <si>
    <t>ВНУТРІШНІЙ ДВОРИК ШКОЛИ №29, вул.Калнишевського,3-А</t>
  </si>
  <si>
    <t>Нове обладнання для актової зали шкіл №240,8(НВК № 240 "Соціум"-пр.Героїв Сталінграду,39 Г. Школа № 8-вул. Вишгородська,6</t>
  </si>
  <si>
    <t>Громадський бюджет діти у школі 16 (EVORANK),вул.Вишгородська,42/1</t>
  </si>
  <si>
    <t>Громадський бюджет діти у школі 233 (EVORANK), вул. Йорданська, 22-а</t>
  </si>
  <si>
    <t>Сучасна оргтехніка для сучасної школи №9, пр. Маршала Рокоссовського,5</t>
  </si>
  <si>
    <t>UA-2019-02-12-000931-a</t>
  </si>
  <si>
    <t>UA-2019-04-02-000076-a;       UA-2019-03-19-000922-с;       UA-2019-03-21-001647-с</t>
  </si>
  <si>
    <t>UA-2019-02-13-000812-а</t>
  </si>
  <si>
    <t xml:space="preserve">UA-2019-03-28-000983-a;       UA-2019-04-16-001873-с;     </t>
  </si>
  <si>
    <t>UA-2019-03-28-000553-а</t>
  </si>
  <si>
    <t>UA-2019-04-08-001290-b</t>
  </si>
  <si>
    <t>UA-2019-04-04-000673-и</t>
  </si>
  <si>
    <t>UA-2019-04-11-001511-а</t>
  </si>
  <si>
    <t>UA-2019-03-28-000571-а</t>
  </si>
  <si>
    <t>UA-2019-06-03-000862-b</t>
  </si>
  <si>
    <t>меблі, настольні ігри</t>
  </si>
  <si>
    <t>№тендерної закупівлі UA-2019-07-05-000194-b; UA-2019-07-05-000179-b</t>
  </si>
  <si>
    <t>стенди,ремонт кабінету-музею</t>
  </si>
  <si>
    <t>UA-2019-05-11-000499-с;       UA-2019-04-16-001873-с;     UA-2019-08-06-002687-b</t>
  </si>
  <si>
    <t>UA-2019-03-28-000983-а;       UA-2019-05-11-000499-с;     UA-2019-08-07-001593-b</t>
  </si>
  <si>
    <t>UA-2019-04-04-002267-a       UA-2019-08-22-000751-b</t>
  </si>
  <si>
    <t>комп'ютерна техніка,меблі</t>
  </si>
  <si>
    <t>UA-2019-04-04-002267-a       UA-2019-08-14-001498-b</t>
  </si>
  <si>
    <t>комп'ютерна техніка,звук, телевізори</t>
  </si>
  <si>
    <t>UA-2019-05-20-001030-b     UA-2019-06-27-000515-a</t>
  </si>
  <si>
    <t xml:space="preserve">UA-2019-05-11-000499-с;       UA-2019-04-17-000395-b;       UA-2019-04-03-001124-а;    UA-2019-04-16-001873-с       UA-2019-08-01-001555-b;  UA-2019-08-13-000962-b; </t>
  </si>
  <si>
    <t>комплект штор, комплект карнизів, стільці в ктову залу,взуття для танців,звук,двері,кондиціонери</t>
  </si>
  <si>
    <t xml:space="preserve">   UA-2019-04-16-001873-с;     UA-2019-08-13-000962-b; </t>
  </si>
  <si>
    <t>комплект ролетів,кондиціонери</t>
  </si>
  <si>
    <t xml:space="preserve">UA-2019-04-16-001873-с      UA-2019-08-22-000751-b    UA-2019-08-13-000962-b; </t>
  </si>
  <si>
    <t>комплект ролетів,комп.техніка,звук,шафи,кондиціонери</t>
  </si>
  <si>
    <t xml:space="preserve">       станом на 01 січня  2020 року    </t>
  </si>
  <si>
    <t>Створення скверу по вул. Озерній</t>
  </si>
  <si>
    <t>висадка дерев</t>
  </si>
  <si>
    <t>UA-2019-01-05-000496-d</t>
  </si>
  <si>
    <t>навчання щодо   складання ГБ</t>
  </si>
  <si>
    <t>ремонт сходинок</t>
  </si>
  <si>
    <t>закупівля музичного шкільного дзвоника</t>
  </si>
  <si>
    <t>закупівля та встановлення дитячого майдарчику</t>
  </si>
  <si>
    <t>облаштуваннявнутрішнього шкільного дворику</t>
  </si>
  <si>
    <t>Звіт про стан реалізації проєктів-переможців за рахунок коштів "Громадського бюджету міста Києва"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</si>
</sst>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1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5"/>
      <color theme="1"/>
      <name val="Times New Roman"/>
      <family val="1"/>
      <charset val="204"/>
    </font>
    <font>
      <sz val="15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sz val="13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7" fillId="0" borderId="9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9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14" fontId="14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14" fontId="6" fillId="0" borderId="10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9</xdr:row>
      <xdr:rowOff>304800</xdr:rowOff>
    </xdr:to>
    <xdr:sp macro="" textlink="">
      <xdr:nvSpPr>
        <xdr:cNvPr id="2" name="AutoShape 1" descr="http://www.gurin.com.ua/img/svg/obol.svg"/>
        <xdr:cNvSpPr>
          <a:spLocks noChangeAspect="1" noChangeArrowheads="1"/>
        </xdr:cNvSpPr>
      </xdr:nvSpPr>
      <xdr:spPr bwMode="auto">
        <a:xfrm>
          <a:off x="2038350" y="348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sp macro="" textlink="">
      <xdr:nvSpPr>
        <xdr:cNvPr id="3" name="AutoShape 4" descr="http://www.gurin.com.ua/img/svg/obol.svg"/>
        <xdr:cNvSpPr>
          <a:spLocks noChangeAspect="1" noChangeArrowheads="1"/>
        </xdr:cNvSpPr>
      </xdr:nvSpPr>
      <xdr:spPr bwMode="auto">
        <a:xfrm>
          <a:off x="2038350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11</xdr:row>
      <xdr:rowOff>304800</xdr:rowOff>
    </xdr:to>
    <xdr:sp macro="" textlink="">
      <xdr:nvSpPr>
        <xdr:cNvPr id="4" name="AutoShape 7" descr="http://www.gurin.com.ua/img/svg/obol.svg"/>
        <xdr:cNvSpPr>
          <a:spLocks noChangeAspect="1" noChangeArrowheads="1"/>
        </xdr:cNvSpPr>
      </xdr:nvSpPr>
      <xdr:spPr bwMode="auto">
        <a:xfrm>
          <a:off x="203835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12</xdr:row>
      <xdr:rowOff>304800</xdr:rowOff>
    </xdr:to>
    <xdr:sp macro="" textlink="">
      <xdr:nvSpPr>
        <xdr:cNvPr id="5" name="AutoShape 10" descr="http://www.gurin.com.ua/img/svg/obol.svg"/>
        <xdr:cNvSpPr>
          <a:spLocks noChangeAspect="1" noChangeArrowheads="1"/>
        </xdr:cNvSpPr>
      </xdr:nvSpPr>
      <xdr:spPr bwMode="auto">
        <a:xfrm>
          <a:off x="2038350" y="800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13</xdr:row>
      <xdr:rowOff>304800</xdr:rowOff>
    </xdr:to>
    <xdr:sp macro="" textlink="">
      <xdr:nvSpPr>
        <xdr:cNvPr id="6" name="AutoShape 13" descr="http://www.gurin.com.ua/img/svg/obol.svg"/>
        <xdr:cNvSpPr>
          <a:spLocks noChangeAspect="1" noChangeArrowheads="1"/>
        </xdr:cNvSpPr>
      </xdr:nvSpPr>
      <xdr:spPr bwMode="auto">
        <a:xfrm>
          <a:off x="2038350" y="1063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14</xdr:row>
      <xdr:rowOff>304800</xdr:rowOff>
    </xdr:to>
    <xdr:sp macro="" textlink="">
      <xdr:nvSpPr>
        <xdr:cNvPr id="7" name="AutoShape 16" descr="http://www.gurin.com.ua/img/svg/obol.svg"/>
        <xdr:cNvSpPr>
          <a:spLocks noChangeAspect="1" noChangeArrowheads="1"/>
        </xdr:cNvSpPr>
      </xdr:nvSpPr>
      <xdr:spPr bwMode="auto">
        <a:xfrm>
          <a:off x="2038350" y="1219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15</xdr:row>
      <xdr:rowOff>304800</xdr:rowOff>
    </xdr:to>
    <xdr:sp macro="" textlink="">
      <xdr:nvSpPr>
        <xdr:cNvPr id="8" name="AutoShape 19" descr="http://www.gurin.com.ua/img/svg/obol.svg"/>
        <xdr:cNvSpPr>
          <a:spLocks noChangeAspect="1" noChangeArrowheads="1"/>
        </xdr:cNvSpPr>
      </xdr:nvSpPr>
      <xdr:spPr bwMode="auto">
        <a:xfrm>
          <a:off x="2038350" y="13287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16</xdr:row>
      <xdr:rowOff>38100</xdr:rowOff>
    </xdr:from>
    <xdr:to>
      <xdr:col>1</xdr:col>
      <xdr:colOff>304800</xdr:colOff>
      <xdr:row>16</xdr:row>
      <xdr:rowOff>342900</xdr:rowOff>
    </xdr:to>
    <xdr:sp macro="" textlink="">
      <xdr:nvSpPr>
        <xdr:cNvPr id="9" name="AutoShape 22" descr="http://www.gurin.com.ua/img/svg/obol.svg"/>
        <xdr:cNvSpPr>
          <a:spLocks noChangeAspect="1" noChangeArrowheads="1"/>
        </xdr:cNvSpPr>
      </xdr:nvSpPr>
      <xdr:spPr bwMode="auto">
        <a:xfrm>
          <a:off x="2038350" y="152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17</xdr:row>
      <xdr:rowOff>304800</xdr:rowOff>
    </xdr:to>
    <xdr:sp macro="" textlink="">
      <xdr:nvSpPr>
        <xdr:cNvPr id="10" name="AutoShape 25" descr="http://www.gurin.com.ua/img/svg/obol.svg"/>
        <xdr:cNvSpPr>
          <a:spLocks noChangeAspect="1" noChangeArrowheads="1"/>
        </xdr:cNvSpPr>
      </xdr:nvSpPr>
      <xdr:spPr bwMode="auto">
        <a:xfrm>
          <a:off x="2038350" y="1738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17</xdr:row>
      <xdr:rowOff>304800</xdr:rowOff>
    </xdr:to>
    <xdr:sp macro="" textlink="">
      <xdr:nvSpPr>
        <xdr:cNvPr id="11" name="AutoShape 28" descr="http://www.gurin.com.ua/img/svg/obol.svg"/>
        <xdr:cNvSpPr>
          <a:spLocks noChangeAspect="1" noChangeArrowheads="1"/>
        </xdr:cNvSpPr>
      </xdr:nvSpPr>
      <xdr:spPr bwMode="auto">
        <a:xfrm>
          <a:off x="2038350" y="1738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304800</xdr:colOff>
      <xdr:row>18</xdr:row>
      <xdr:rowOff>304800</xdr:rowOff>
    </xdr:to>
    <xdr:sp macro="" textlink="">
      <xdr:nvSpPr>
        <xdr:cNvPr id="12" name="AutoShape 31" descr="http://www.gurin.com.ua/img/svg/obol.svg"/>
        <xdr:cNvSpPr>
          <a:spLocks noChangeAspect="1" noChangeArrowheads="1"/>
        </xdr:cNvSpPr>
      </xdr:nvSpPr>
      <xdr:spPr bwMode="auto">
        <a:xfrm>
          <a:off x="2038350" y="1905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304800</xdr:colOff>
      <xdr:row>19</xdr:row>
      <xdr:rowOff>304800</xdr:rowOff>
    </xdr:to>
    <xdr:sp macro="" textlink="">
      <xdr:nvSpPr>
        <xdr:cNvPr id="13" name="AutoShape 34" descr="http://www.gurin.com.ua/img/svg/obol.svg"/>
        <xdr:cNvSpPr>
          <a:spLocks noChangeAspect="1" noChangeArrowheads="1"/>
        </xdr:cNvSpPr>
      </xdr:nvSpPr>
      <xdr:spPr bwMode="auto">
        <a:xfrm>
          <a:off x="2038350" y="21307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304800</xdr:colOff>
      <xdr:row>20</xdr:row>
      <xdr:rowOff>304800</xdr:rowOff>
    </xdr:to>
    <xdr:sp macro="" textlink="">
      <xdr:nvSpPr>
        <xdr:cNvPr id="14" name="AutoShape 37" descr="http://www.gurin.com.ua/img/svg/obol.svg"/>
        <xdr:cNvSpPr>
          <a:spLocks noChangeAspect="1" noChangeArrowheads="1"/>
        </xdr:cNvSpPr>
      </xdr:nvSpPr>
      <xdr:spPr bwMode="auto">
        <a:xfrm>
          <a:off x="2038350" y="2272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21</xdr:row>
      <xdr:rowOff>304800</xdr:rowOff>
    </xdr:to>
    <xdr:sp macro="" textlink="">
      <xdr:nvSpPr>
        <xdr:cNvPr id="15" name="AutoShape 40" descr="http://www.gurin.com.ua/img/svg/obol.svg"/>
        <xdr:cNvSpPr>
          <a:spLocks noChangeAspect="1" noChangeArrowheads="1"/>
        </xdr:cNvSpPr>
      </xdr:nvSpPr>
      <xdr:spPr bwMode="auto">
        <a:xfrm>
          <a:off x="2038350" y="2414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304800</xdr:colOff>
      <xdr:row>22</xdr:row>
      <xdr:rowOff>304800</xdr:rowOff>
    </xdr:to>
    <xdr:sp macro="" textlink="">
      <xdr:nvSpPr>
        <xdr:cNvPr id="16" name="AutoShape 43" descr="http://www.gurin.com.ua/img/svg/obol.svg"/>
        <xdr:cNvSpPr>
          <a:spLocks noChangeAspect="1" noChangeArrowheads="1"/>
        </xdr:cNvSpPr>
      </xdr:nvSpPr>
      <xdr:spPr bwMode="auto">
        <a:xfrm>
          <a:off x="2038350" y="2556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23</xdr:row>
      <xdr:rowOff>304800</xdr:rowOff>
    </xdr:to>
    <xdr:sp macro="" textlink="">
      <xdr:nvSpPr>
        <xdr:cNvPr id="17" name="AutoShape 46" descr="http://www.gurin.com.ua/img/svg/obol.svg"/>
        <xdr:cNvSpPr>
          <a:spLocks noChangeAspect="1" noChangeArrowheads="1"/>
        </xdr:cNvSpPr>
      </xdr:nvSpPr>
      <xdr:spPr bwMode="auto">
        <a:xfrm>
          <a:off x="2038350" y="2777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352425</xdr:colOff>
      <xdr:row>24</xdr:row>
      <xdr:rowOff>304800</xdr:rowOff>
    </xdr:to>
    <xdr:sp macro="" textlink="">
      <xdr:nvSpPr>
        <xdr:cNvPr id="18" name="AutoShape 49" descr="http://www.gurin.com.ua/img/svg/obol.svg"/>
        <xdr:cNvSpPr>
          <a:spLocks noChangeAspect="1" noChangeArrowheads="1"/>
        </xdr:cNvSpPr>
      </xdr:nvSpPr>
      <xdr:spPr bwMode="auto">
        <a:xfrm>
          <a:off x="2085975" y="298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304800</xdr:colOff>
      <xdr:row>24</xdr:row>
      <xdr:rowOff>304800</xdr:rowOff>
    </xdr:to>
    <xdr:sp macro="" textlink="">
      <xdr:nvSpPr>
        <xdr:cNvPr id="19" name="AutoShape 52" descr="http://www.gurin.com.ua/img/svg/obol.svg"/>
        <xdr:cNvSpPr>
          <a:spLocks noChangeAspect="1" noChangeArrowheads="1"/>
        </xdr:cNvSpPr>
      </xdr:nvSpPr>
      <xdr:spPr bwMode="auto">
        <a:xfrm>
          <a:off x="2038350" y="298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304800</xdr:colOff>
      <xdr:row>25</xdr:row>
      <xdr:rowOff>304800</xdr:rowOff>
    </xdr:to>
    <xdr:sp macro="" textlink="">
      <xdr:nvSpPr>
        <xdr:cNvPr id="20" name="AutoShape 55" descr="http://www.gurin.com.ua/img/svg/obol.svg"/>
        <xdr:cNvSpPr>
          <a:spLocks noChangeAspect="1" noChangeArrowheads="1"/>
        </xdr:cNvSpPr>
      </xdr:nvSpPr>
      <xdr:spPr bwMode="auto">
        <a:xfrm>
          <a:off x="2038350" y="3155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26</xdr:row>
      <xdr:rowOff>304800</xdr:rowOff>
    </xdr:to>
    <xdr:sp macro="" textlink="">
      <xdr:nvSpPr>
        <xdr:cNvPr id="21" name="AutoShape 58" descr="http://www.gurin.com.ua/img/svg/obol.svg"/>
        <xdr:cNvSpPr>
          <a:spLocks noChangeAspect="1" noChangeArrowheads="1"/>
        </xdr:cNvSpPr>
      </xdr:nvSpPr>
      <xdr:spPr bwMode="auto">
        <a:xfrm>
          <a:off x="2038350" y="3297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27</xdr:row>
      <xdr:rowOff>304800</xdr:rowOff>
    </xdr:to>
    <xdr:sp macro="" textlink="">
      <xdr:nvSpPr>
        <xdr:cNvPr id="22" name="AutoShape 61" descr="http://www.gurin.com.ua/img/svg/obol.svg"/>
        <xdr:cNvSpPr>
          <a:spLocks noChangeAspect="1" noChangeArrowheads="1"/>
        </xdr:cNvSpPr>
      </xdr:nvSpPr>
      <xdr:spPr bwMode="auto">
        <a:xfrm>
          <a:off x="2038350" y="3479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23" name="AutoShape 64" descr="http://www.gurin.com.ua/img/svg/obol.svg"/>
        <xdr:cNvSpPr>
          <a:spLocks noChangeAspect="1" noChangeArrowheads="1"/>
        </xdr:cNvSpPr>
      </xdr:nvSpPr>
      <xdr:spPr bwMode="auto">
        <a:xfrm>
          <a:off x="2038350" y="3787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29</xdr:row>
      <xdr:rowOff>304800</xdr:rowOff>
    </xdr:to>
    <xdr:sp macro="" textlink="">
      <xdr:nvSpPr>
        <xdr:cNvPr id="24" name="AutoShape 67" descr="http://www.gurin.com.ua/img/svg/obol.svg"/>
        <xdr:cNvSpPr>
          <a:spLocks noChangeAspect="1" noChangeArrowheads="1"/>
        </xdr:cNvSpPr>
      </xdr:nvSpPr>
      <xdr:spPr bwMode="auto">
        <a:xfrm>
          <a:off x="2038350" y="3911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304800</xdr:colOff>
      <xdr:row>31</xdr:row>
      <xdr:rowOff>304800</xdr:rowOff>
    </xdr:to>
    <xdr:sp macro="" textlink="">
      <xdr:nvSpPr>
        <xdr:cNvPr id="25" name="AutoShape 70" descr="http://www.gurin.com.ua/img/svg/obol.svg"/>
        <xdr:cNvSpPr>
          <a:spLocks noChangeAspect="1" noChangeArrowheads="1"/>
        </xdr:cNvSpPr>
      </xdr:nvSpPr>
      <xdr:spPr bwMode="auto">
        <a:xfrm>
          <a:off x="2038350" y="404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304800</xdr:colOff>
      <xdr:row>31</xdr:row>
      <xdr:rowOff>304800</xdr:rowOff>
    </xdr:to>
    <xdr:sp macro="" textlink="">
      <xdr:nvSpPr>
        <xdr:cNvPr id="26" name="AutoShape 73" descr="http://www.gurin.com.ua/img/svg/obol.svg"/>
        <xdr:cNvSpPr>
          <a:spLocks noChangeAspect="1" noChangeArrowheads="1"/>
        </xdr:cNvSpPr>
      </xdr:nvSpPr>
      <xdr:spPr bwMode="auto">
        <a:xfrm>
          <a:off x="2038350" y="404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18"/>
  <sheetViews>
    <sheetView tabSelected="1" zoomScale="73" zoomScaleNormal="73" workbookViewId="0">
      <selection sqref="A1:K1"/>
    </sheetView>
  </sheetViews>
  <sheetFormatPr defaultColWidth="14.42578125" defaultRowHeight="15" customHeight="1" x14ac:dyDescent="0.25"/>
  <cols>
    <col min="1" max="1" width="5" style="37" customWidth="1"/>
    <col min="2" max="2" width="14.7109375" style="37" customWidth="1"/>
    <col min="3" max="3" width="28.42578125" style="37" customWidth="1"/>
    <col min="4" max="4" width="21.140625" style="37" customWidth="1"/>
    <col min="5" max="5" width="14.28515625" style="37" customWidth="1"/>
    <col min="6" max="6" width="12.140625" style="37" customWidth="1"/>
    <col min="7" max="7" width="19.28515625" style="37" customWidth="1"/>
    <col min="8" max="9" width="14.28515625" style="37" customWidth="1"/>
    <col min="10" max="10" width="30.140625" style="37" customWidth="1"/>
    <col min="11" max="11" width="14.5703125" style="37" customWidth="1"/>
    <col min="12" max="12" width="17.5703125" style="38" customWidth="1"/>
    <col min="13" max="13" width="47.140625" style="7" customWidth="1"/>
    <col min="14" max="25" width="8.85546875" style="37" customWidth="1"/>
    <col min="26" max="16384" width="14.42578125" style="37"/>
  </cols>
  <sheetData>
    <row r="1" spans="1:25" ht="34.5" customHeight="1" x14ac:dyDescent="0.25">
      <c r="A1" s="51" t="s">
        <v>83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25" ht="34.5" customHeight="1" x14ac:dyDescent="0.25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25" ht="21" customHeight="1" x14ac:dyDescent="0.25">
      <c r="A3" s="51" t="s">
        <v>74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25" ht="16.5" customHeight="1" x14ac:dyDescent="0.25">
      <c r="A4" s="53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25" ht="13.5" customHeight="1" x14ac:dyDescent="0.25"/>
    <row r="6" spans="1:25" ht="64.5" customHeight="1" x14ac:dyDescent="0.25">
      <c r="A6" s="43" t="s">
        <v>1</v>
      </c>
      <c r="B6" s="43" t="s">
        <v>2</v>
      </c>
      <c r="C6" s="43" t="s">
        <v>3</v>
      </c>
      <c r="D6" s="43" t="s">
        <v>4</v>
      </c>
      <c r="E6" s="55" t="s">
        <v>5</v>
      </c>
      <c r="F6" s="56"/>
      <c r="G6" s="55" t="s">
        <v>6</v>
      </c>
      <c r="H6" s="57"/>
      <c r="I6" s="56"/>
      <c r="J6" s="43" t="s">
        <v>7</v>
      </c>
      <c r="K6" s="43" t="s">
        <v>8</v>
      </c>
      <c r="L6" s="43" t="s">
        <v>9</v>
      </c>
      <c r="M6" s="43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93" customHeight="1" x14ac:dyDescent="0.25">
      <c r="A7" s="45"/>
      <c r="B7" s="45"/>
      <c r="C7" s="45"/>
      <c r="D7" s="45"/>
      <c r="E7" s="43" t="s">
        <v>10</v>
      </c>
      <c r="F7" s="43" t="s">
        <v>11</v>
      </c>
      <c r="G7" s="43" t="s">
        <v>12</v>
      </c>
      <c r="H7" s="55" t="s">
        <v>13</v>
      </c>
      <c r="I7" s="56"/>
      <c r="J7" s="45"/>
      <c r="K7" s="45"/>
      <c r="L7" s="45"/>
      <c r="M7" s="44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41.25" customHeight="1" x14ac:dyDescent="0.25">
      <c r="A8" s="46"/>
      <c r="B8" s="46"/>
      <c r="C8" s="46"/>
      <c r="D8" s="46"/>
      <c r="E8" s="46"/>
      <c r="F8" s="46"/>
      <c r="G8" s="46"/>
      <c r="H8" s="9" t="s">
        <v>14</v>
      </c>
      <c r="I8" s="9" t="s">
        <v>11</v>
      </c>
      <c r="J8" s="46"/>
      <c r="K8" s="46"/>
      <c r="L8" s="46"/>
      <c r="M8" s="44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23.25" customHeight="1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1">
        <v>12</v>
      </c>
      <c r="M9" s="1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82.5" customHeight="1" x14ac:dyDescent="0.25">
      <c r="A10" s="10">
        <v>1</v>
      </c>
      <c r="B10" s="24">
        <v>87</v>
      </c>
      <c r="C10" s="25" t="s">
        <v>19</v>
      </c>
      <c r="D10" s="28">
        <v>43406</v>
      </c>
      <c r="E10" s="29">
        <f>56769/1000</f>
        <v>56.768999999999998</v>
      </c>
      <c r="F10" s="40">
        <f>H10</f>
        <v>56.77</v>
      </c>
      <c r="G10" s="14" t="s">
        <v>79</v>
      </c>
      <c r="H10" s="40">
        <v>56.77</v>
      </c>
      <c r="I10" s="40">
        <v>56.77</v>
      </c>
      <c r="J10" s="27" t="s">
        <v>67</v>
      </c>
      <c r="K10" s="10"/>
      <c r="L10" s="27" t="s">
        <v>17</v>
      </c>
      <c r="M10" s="35"/>
    </row>
    <row r="11" spans="1:25" ht="102" customHeight="1" x14ac:dyDescent="0.25">
      <c r="A11" s="11">
        <v>2</v>
      </c>
      <c r="B11" s="24">
        <v>15</v>
      </c>
      <c r="C11" s="25" t="s">
        <v>20</v>
      </c>
      <c r="D11" s="28">
        <v>43406</v>
      </c>
      <c r="E11" s="29">
        <f>116544/1000</f>
        <v>116.544</v>
      </c>
      <c r="F11" s="40">
        <f>H11</f>
        <v>105.5</v>
      </c>
      <c r="G11" s="27" t="s">
        <v>18</v>
      </c>
      <c r="H11" s="29">
        <v>105.5</v>
      </c>
      <c r="I11" s="29">
        <v>105.5</v>
      </c>
      <c r="J11" s="14" t="s">
        <v>48</v>
      </c>
      <c r="K11" s="10"/>
      <c r="L11" s="27" t="s">
        <v>17</v>
      </c>
      <c r="M11" s="4"/>
    </row>
    <row r="12" spans="1:25" ht="102" customHeight="1" x14ac:dyDescent="0.25">
      <c r="A12" s="10">
        <v>3</v>
      </c>
      <c r="B12" s="24">
        <v>760</v>
      </c>
      <c r="C12" s="25" t="s">
        <v>21</v>
      </c>
      <c r="D12" s="28">
        <v>43416</v>
      </c>
      <c r="E12" s="29">
        <f>75505/1000</f>
        <v>75.504999999999995</v>
      </c>
      <c r="F12" s="40">
        <f t="shared" ref="F12:F32" si="0">H12</f>
        <v>75.510000000000005</v>
      </c>
      <c r="G12" s="14" t="s">
        <v>80</v>
      </c>
      <c r="H12" s="40">
        <v>75.510000000000005</v>
      </c>
      <c r="I12" s="40">
        <v>75.510000000000005</v>
      </c>
      <c r="J12" s="27" t="s">
        <v>57</v>
      </c>
      <c r="K12" s="10"/>
      <c r="L12" s="27" t="s">
        <v>17</v>
      </c>
      <c r="M12" s="35"/>
    </row>
    <row r="13" spans="1:25" ht="87.75" customHeight="1" x14ac:dyDescent="0.25">
      <c r="A13" s="11">
        <v>4</v>
      </c>
      <c r="B13" s="24">
        <v>792</v>
      </c>
      <c r="C13" s="25" t="s">
        <v>22</v>
      </c>
      <c r="D13" s="28">
        <v>43412</v>
      </c>
      <c r="E13" s="29">
        <f>188892/1000</f>
        <v>188.892</v>
      </c>
      <c r="F13" s="40">
        <f t="shared" si="0"/>
        <v>186.31</v>
      </c>
      <c r="G13" s="14" t="s">
        <v>23</v>
      </c>
      <c r="H13" s="40">
        <v>186.31</v>
      </c>
      <c r="I13" s="40">
        <v>186.31</v>
      </c>
      <c r="J13" s="14" t="s">
        <v>49</v>
      </c>
      <c r="K13" s="10"/>
      <c r="L13" s="27" t="s">
        <v>17</v>
      </c>
      <c r="M13" s="4"/>
    </row>
    <row r="14" spans="1:25" ht="63" customHeight="1" x14ac:dyDescent="0.25">
      <c r="A14" s="10">
        <v>5</v>
      </c>
      <c r="B14" s="24">
        <v>366</v>
      </c>
      <c r="C14" s="25" t="s">
        <v>24</v>
      </c>
      <c r="D14" s="28">
        <v>43406</v>
      </c>
      <c r="E14" s="29">
        <f>243600/1000</f>
        <v>243.6</v>
      </c>
      <c r="F14" s="40">
        <f t="shared" si="0"/>
        <v>242.41</v>
      </c>
      <c r="G14" s="14" t="s">
        <v>25</v>
      </c>
      <c r="H14" s="40">
        <v>242.41</v>
      </c>
      <c r="I14" s="40">
        <v>242.41</v>
      </c>
      <c r="J14" s="14" t="s">
        <v>50</v>
      </c>
      <c r="K14" s="10"/>
      <c r="L14" s="27" t="s">
        <v>17</v>
      </c>
      <c r="M14" s="35"/>
    </row>
    <row r="15" spans="1:25" ht="63" customHeight="1" x14ac:dyDescent="0.25">
      <c r="A15" s="11">
        <v>6</v>
      </c>
      <c r="B15" s="24">
        <v>1118</v>
      </c>
      <c r="C15" s="25" t="s">
        <v>26</v>
      </c>
      <c r="D15" s="28">
        <v>43397</v>
      </c>
      <c r="E15" s="29">
        <f>194866/1000</f>
        <v>194.86600000000001</v>
      </c>
      <c r="F15" s="40">
        <f t="shared" si="0"/>
        <v>194.4</v>
      </c>
      <c r="G15" s="14" t="s">
        <v>58</v>
      </c>
      <c r="H15" s="40">
        <v>194.4</v>
      </c>
      <c r="I15" s="40">
        <v>194.4</v>
      </c>
      <c r="J15" s="14" t="s">
        <v>50</v>
      </c>
      <c r="K15" s="10"/>
      <c r="L15" s="27" t="s">
        <v>17</v>
      </c>
      <c r="M15" s="4"/>
    </row>
    <row r="16" spans="1:25" ht="63" customHeight="1" x14ac:dyDescent="0.25">
      <c r="A16" s="10">
        <v>7</v>
      </c>
      <c r="B16" s="24">
        <v>222</v>
      </c>
      <c r="C16" s="25" t="s">
        <v>27</v>
      </c>
      <c r="D16" s="28">
        <v>43396</v>
      </c>
      <c r="E16" s="29">
        <f>269843/1000</f>
        <v>269.84300000000002</v>
      </c>
      <c r="F16" s="40">
        <f>H16</f>
        <v>269.8</v>
      </c>
      <c r="G16" s="14" t="s">
        <v>28</v>
      </c>
      <c r="H16" s="40">
        <v>269.8</v>
      </c>
      <c r="I16" s="40">
        <v>269.8</v>
      </c>
      <c r="J16" s="14" t="s">
        <v>51</v>
      </c>
      <c r="K16" s="10"/>
      <c r="L16" s="27" t="s">
        <v>17</v>
      </c>
      <c r="M16" s="35"/>
    </row>
    <row r="17" spans="1:15" ht="77.25" customHeight="1" x14ac:dyDescent="0.25">
      <c r="A17" s="11">
        <v>8</v>
      </c>
      <c r="B17" s="24">
        <v>48</v>
      </c>
      <c r="C17" s="25" t="s">
        <v>29</v>
      </c>
      <c r="D17" s="28">
        <v>43405</v>
      </c>
      <c r="E17" s="29">
        <f>1856400/1000</f>
        <v>1856.4</v>
      </c>
      <c r="F17" s="40">
        <f t="shared" si="0"/>
        <v>1852.71</v>
      </c>
      <c r="G17" s="14" t="s">
        <v>30</v>
      </c>
      <c r="H17" s="40">
        <v>1852.71</v>
      </c>
      <c r="I17" s="40">
        <v>1852.71</v>
      </c>
      <c r="J17" s="14" t="s">
        <v>61</v>
      </c>
      <c r="K17" s="10"/>
      <c r="L17" s="27" t="s">
        <v>17</v>
      </c>
      <c r="M17" s="4"/>
    </row>
    <row r="18" spans="1:15" ht="87.75" customHeight="1" x14ac:dyDescent="0.25">
      <c r="A18" s="10">
        <v>9</v>
      </c>
      <c r="B18" s="24">
        <v>343</v>
      </c>
      <c r="C18" s="25" t="s">
        <v>31</v>
      </c>
      <c r="D18" s="30">
        <v>43405</v>
      </c>
      <c r="E18" s="29">
        <f>676800/1000</f>
        <v>676.8</v>
      </c>
      <c r="F18" s="40">
        <f t="shared" si="0"/>
        <v>676.8</v>
      </c>
      <c r="G18" s="14" t="s">
        <v>64</v>
      </c>
      <c r="H18" s="40">
        <v>676.8</v>
      </c>
      <c r="I18" s="40">
        <v>676.8</v>
      </c>
      <c r="J18" s="14" t="s">
        <v>63</v>
      </c>
      <c r="K18" s="10"/>
      <c r="L18" s="27" t="s">
        <v>17</v>
      </c>
      <c r="M18" s="4"/>
    </row>
    <row r="19" spans="1:15" ht="74.25" customHeight="1" x14ac:dyDescent="0.25">
      <c r="A19" s="11">
        <v>10</v>
      </c>
      <c r="B19" s="24">
        <v>413</v>
      </c>
      <c r="C19" s="25" t="s">
        <v>32</v>
      </c>
      <c r="D19" s="28">
        <v>43411</v>
      </c>
      <c r="E19" s="29">
        <f>297356/1000</f>
        <v>297.35599999999999</v>
      </c>
      <c r="F19" s="40">
        <f t="shared" si="0"/>
        <v>296.64</v>
      </c>
      <c r="G19" s="14" t="s">
        <v>71</v>
      </c>
      <c r="H19" s="40">
        <v>296.64</v>
      </c>
      <c r="I19" s="40">
        <v>296.64</v>
      </c>
      <c r="J19" s="14" t="s">
        <v>70</v>
      </c>
      <c r="K19" s="10"/>
      <c r="L19" s="27" t="s">
        <v>17</v>
      </c>
      <c r="M19" s="4"/>
    </row>
    <row r="20" spans="1:15" ht="120" customHeight="1" x14ac:dyDescent="0.25">
      <c r="A20" s="10">
        <v>11</v>
      </c>
      <c r="B20" s="24">
        <v>1112</v>
      </c>
      <c r="C20" s="25" t="s">
        <v>33</v>
      </c>
      <c r="D20" s="28">
        <v>43416</v>
      </c>
      <c r="E20" s="29">
        <f>176563/1000</f>
        <v>176.56299999999999</v>
      </c>
      <c r="F20" s="40">
        <f t="shared" si="0"/>
        <v>170.74</v>
      </c>
      <c r="G20" s="14" t="s">
        <v>60</v>
      </c>
      <c r="H20" s="40">
        <v>170.74</v>
      </c>
      <c r="I20" s="40">
        <v>170.74</v>
      </c>
      <c r="J20" s="14" t="s">
        <v>62</v>
      </c>
      <c r="K20" s="10"/>
      <c r="L20" s="27" t="s">
        <v>17</v>
      </c>
      <c r="M20" s="39"/>
    </row>
    <row r="21" spans="1:15" ht="63" customHeight="1" x14ac:dyDescent="0.25">
      <c r="A21" s="11">
        <v>12</v>
      </c>
      <c r="B21" s="24">
        <v>384</v>
      </c>
      <c r="C21" s="25" t="s">
        <v>34</v>
      </c>
      <c r="D21" s="26">
        <v>43390</v>
      </c>
      <c r="E21" s="29">
        <f>428860/1000</f>
        <v>428.86</v>
      </c>
      <c r="F21" s="40">
        <f t="shared" si="0"/>
        <v>428.82</v>
      </c>
      <c r="G21" s="14" t="s">
        <v>64</v>
      </c>
      <c r="H21" s="40">
        <v>428.82</v>
      </c>
      <c r="I21" s="40">
        <v>428.82</v>
      </c>
      <c r="J21" s="14" t="s">
        <v>63</v>
      </c>
      <c r="K21" s="10"/>
      <c r="L21" s="27" t="s">
        <v>17</v>
      </c>
      <c r="M21" s="4"/>
    </row>
    <row r="22" spans="1:15" ht="63" customHeight="1" x14ac:dyDescent="0.25">
      <c r="A22" s="10">
        <v>13</v>
      </c>
      <c r="B22" s="24">
        <v>496</v>
      </c>
      <c r="C22" s="25" t="s">
        <v>35</v>
      </c>
      <c r="D22" s="26">
        <v>43397</v>
      </c>
      <c r="E22" s="29">
        <f>213000/1000</f>
        <v>213</v>
      </c>
      <c r="F22" s="40">
        <f t="shared" si="0"/>
        <v>210.39</v>
      </c>
      <c r="G22" s="27" t="s">
        <v>36</v>
      </c>
      <c r="H22" s="40">
        <v>210.39</v>
      </c>
      <c r="I22" s="40">
        <v>210.39</v>
      </c>
      <c r="J22" s="14" t="s">
        <v>54</v>
      </c>
      <c r="K22" s="10"/>
      <c r="L22" s="27" t="s">
        <v>17</v>
      </c>
      <c r="M22" s="4"/>
    </row>
    <row r="23" spans="1:15" ht="76.5" customHeight="1" x14ac:dyDescent="0.25">
      <c r="A23" s="11">
        <v>14</v>
      </c>
      <c r="B23" s="24">
        <v>434</v>
      </c>
      <c r="C23" s="25" t="s">
        <v>37</v>
      </c>
      <c r="D23" s="26">
        <v>43413</v>
      </c>
      <c r="E23" s="29">
        <f>217670/1000</f>
        <v>217.67</v>
      </c>
      <c r="F23" s="40">
        <f t="shared" si="0"/>
        <v>217.38</v>
      </c>
      <c r="G23" s="14" t="s">
        <v>73</v>
      </c>
      <c r="H23" s="40">
        <v>217.38</v>
      </c>
      <c r="I23" s="40">
        <v>217.38</v>
      </c>
      <c r="J23" s="14" t="s">
        <v>72</v>
      </c>
      <c r="K23" s="10"/>
      <c r="L23" s="27" t="s">
        <v>17</v>
      </c>
      <c r="M23" s="4"/>
    </row>
    <row r="24" spans="1:15" ht="63" customHeight="1" x14ac:dyDescent="0.25">
      <c r="A24" s="10">
        <v>15</v>
      </c>
      <c r="B24" s="24">
        <v>632</v>
      </c>
      <c r="C24" s="25" t="s">
        <v>38</v>
      </c>
      <c r="D24" s="26">
        <v>43411</v>
      </c>
      <c r="E24" s="29">
        <f>499980/1000</f>
        <v>499.98</v>
      </c>
      <c r="F24" s="40">
        <f t="shared" si="0"/>
        <v>498.95</v>
      </c>
      <c r="G24" s="14" t="s">
        <v>39</v>
      </c>
      <c r="H24" s="40">
        <v>498.95</v>
      </c>
      <c r="I24" s="40">
        <v>498.95</v>
      </c>
      <c r="J24" s="14" t="s">
        <v>52</v>
      </c>
      <c r="K24" s="10"/>
      <c r="L24" s="27" t="s">
        <v>17</v>
      </c>
      <c r="M24" s="4"/>
    </row>
    <row r="25" spans="1:15" ht="63" customHeight="1" x14ac:dyDescent="0.25">
      <c r="A25" s="11">
        <v>16</v>
      </c>
      <c r="B25" s="24">
        <v>409</v>
      </c>
      <c r="C25" s="25" t="s">
        <v>40</v>
      </c>
      <c r="D25" s="26">
        <v>43390</v>
      </c>
      <c r="E25" s="29">
        <f>118418/1000</f>
        <v>118.41800000000001</v>
      </c>
      <c r="F25" s="40">
        <f t="shared" si="0"/>
        <v>117.67</v>
      </c>
      <c r="G25" s="14" t="s">
        <v>41</v>
      </c>
      <c r="H25" s="40">
        <v>117.67</v>
      </c>
      <c r="I25" s="40">
        <v>117.67</v>
      </c>
      <c r="J25" s="14" t="s">
        <v>53</v>
      </c>
      <c r="K25" s="10"/>
      <c r="L25" s="27" t="s">
        <v>17</v>
      </c>
      <c r="M25" s="35"/>
    </row>
    <row r="26" spans="1:15" ht="94.5" customHeight="1" x14ac:dyDescent="0.25">
      <c r="A26" s="10">
        <v>17</v>
      </c>
      <c r="B26" s="24">
        <v>373</v>
      </c>
      <c r="C26" s="25" t="s">
        <v>42</v>
      </c>
      <c r="D26" s="26">
        <v>43404</v>
      </c>
      <c r="E26" s="29">
        <f>461924/1000</f>
        <v>461.92399999999998</v>
      </c>
      <c r="F26" s="40">
        <f t="shared" si="0"/>
        <v>461.87</v>
      </c>
      <c r="G26" s="14" t="s">
        <v>81</v>
      </c>
      <c r="H26" s="40">
        <v>461.87</v>
      </c>
      <c r="I26" s="40">
        <v>461.87</v>
      </c>
      <c r="J26" s="14" t="s">
        <v>55</v>
      </c>
      <c r="K26" s="10"/>
      <c r="L26" s="27" t="s">
        <v>17</v>
      </c>
      <c r="M26" s="4"/>
    </row>
    <row r="27" spans="1:15" ht="79.5" customHeight="1" x14ac:dyDescent="0.25">
      <c r="A27" s="11">
        <v>18</v>
      </c>
      <c r="B27" s="24">
        <v>500</v>
      </c>
      <c r="C27" s="25" t="s">
        <v>43</v>
      </c>
      <c r="D27" s="26">
        <v>43405</v>
      </c>
      <c r="E27" s="29">
        <f>513600/1000</f>
        <v>513.6</v>
      </c>
      <c r="F27" s="40">
        <f t="shared" si="0"/>
        <v>513.6</v>
      </c>
      <c r="G27" s="14" t="s">
        <v>82</v>
      </c>
      <c r="H27" s="40">
        <v>513.6</v>
      </c>
      <c r="I27" s="40">
        <v>513.6</v>
      </c>
      <c r="J27" s="14" t="s">
        <v>56</v>
      </c>
      <c r="K27" s="10"/>
      <c r="L27" s="27" t="s">
        <v>17</v>
      </c>
      <c r="M27" s="4"/>
    </row>
    <row r="28" spans="1:15" ht="121.5" customHeight="1" x14ac:dyDescent="0.25">
      <c r="A28" s="10">
        <v>19</v>
      </c>
      <c r="B28" s="24">
        <v>80</v>
      </c>
      <c r="C28" s="25" t="s">
        <v>44</v>
      </c>
      <c r="D28" s="26">
        <v>43412</v>
      </c>
      <c r="E28" s="29">
        <f>2618400/1000</f>
        <v>2618.4</v>
      </c>
      <c r="F28" s="40">
        <f t="shared" si="0"/>
        <v>2612.02</v>
      </c>
      <c r="G28" s="14" t="s">
        <v>69</v>
      </c>
      <c r="H28" s="40">
        <v>2612.02</v>
      </c>
      <c r="I28" s="40">
        <v>2612.02</v>
      </c>
      <c r="J28" s="14" t="s">
        <v>68</v>
      </c>
      <c r="K28" s="10"/>
      <c r="L28" s="27" t="s">
        <v>17</v>
      </c>
      <c r="M28" s="4"/>
    </row>
    <row r="29" spans="1:15" ht="90" customHeight="1" x14ac:dyDescent="0.25">
      <c r="A29" s="11">
        <v>20</v>
      </c>
      <c r="B29" s="24">
        <v>1136</v>
      </c>
      <c r="C29" s="25" t="s">
        <v>45</v>
      </c>
      <c r="D29" s="26">
        <v>43412</v>
      </c>
      <c r="E29" s="29">
        <f>143000/1000</f>
        <v>143</v>
      </c>
      <c r="F29" s="40">
        <f t="shared" si="0"/>
        <v>139.74</v>
      </c>
      <c r="G29" s="14" t="s">
        <v>78</v>
      </c>
      <c r="H29" s="40">
        <v>139.74</v>
      </c>
      <c r="I29" s="40">
        <v>139.74</v>
      </c>
      <c r="J29" s="14" t="s">
        <v>59</v>
      </c>
      <c r="K29" s="10"/>
      <c r="L29" s="27" t="s">
        <v>17</v>
      </c>
      <c r="M29" s="4"/>
    </row>
    <row r="30" spans="1:15" ht="64.5" customHeight="1" x14ac:dyDescent="0.25">
      <c r="A30" s="10">
        <v>21</v>
      </c>
      <c r="B30" s="24">
        <v>1151</v>
      </c>
      <c r="C30" s="25" t="s">
        <v>46</v>
      </c>
      <c r="D30" s="26">
        <v>43412</v>
      </c>
      <c r="E30" s="29">
        <f>143000/1000</f>
        <v>143</v>
      </c>
      <c r="F30" s="40">
        <f t="shared" si="0"/>
        <v>139.75</v>
      </c>
      <c r="G30" s="14" t="s">
        <v>78</v>
      </c>
      <c r="H30" s="40">
        <v>139.75</v>
      </c>
      <c r="I30" s="40">
        <v>139.75</v>
      </c>
      <c r="J30" s="14" t="s">
        <v>59</v>
      </c>
      <c r="K30" s="10"/>
      <c r="L30" s="27" t="s">
        <v>17</v>
      </c>
      <c r="M30" s="4"/>
    </row>
    <row r="31" spans="1:15" ht="96" customHeight="1" x14ac:dyDescent="0.25">
      <c r="A31" s="11">
        <v>22</v>
      </c>
      <c r="B31" s="24">
        <v>513</v>
      </c>
      <c r="C31" s="25" t="s">
        <v>75</v>
      </c>
      <c r="D31" s="26">
        <v>43138</v>
      </c>
      <c r="E31" s="29">
        <v>576</v>
      </c>
      <c r="F31" s="40">
        <v>567</v>
      </c>
      <c r="G31" s="14" t="s">
        <v>76</v>
      </c>
      <c r="H31" s="40">
        <v>567</v>
      </c>
      <c r="I31" s="40">
        <v>567</v>
      </c>
      <c r="J31" s="14" t="s">
        <v>77</v>
      </c>
      <c r="K31" s="10"/>
      <c r="L31" s="27" t="s">
        <v>17</v>
      </c>
      <c r="M31" s="4"/>
      <c r="N31" s="42"/>
      <c r="O31" s="42"/>
    </row>
    <row r="32" spans="1:15" ht="35.25" customHeight="1" x14ac:dyDescent="0.25">
      <c r="A32" s="11">
        <v>23</v>
      </c>
      <c r="B32" s="24">
        <v>133</v>
      </c>
      <c r="C32" s="25" t="s">
        <v>47</v>
      </c>
      <c r="D32" s="26">
        <v>43411</v>
      </c>
      <c r="E32" s="29">
        <f>491196/1000</f>
        <v>491.19600000000003</v>
      </c>
      <c r="F32" s="40">
        <f t="shared" si="0"/>
        <v>491.2</v>
      </c>
      <c r="G32" s="14" t="s">
        <v>66</v>
      </c>
      <c r="H32" s="40">
        <v>491.2</v>
      </c>
      <c r="I32" s="40">
        <v>491.2</v>
      </c>
      <c r="J32" s="14" t="s">
        <v>65</v>
      </c>
      <c r="K32" s="10"/>
      <c r="L32" s="27" t="s">
        <v>17</v>
      </c>
      <c r="M32" s="4"/>
    </row>
    <row r="33" spans="1:13" ht="24.75" customHeight="1" x14ac:dyDescent="0.25">
      <c r="A33" s="10"/>
      <c r="B33" s="1"/>
      <c r="C33" s="2"/>
      <c r="D33" s="31"/>
      <c r="E33" s="40"/>
      <c r="F33" s="40"/>
      <c r="G33" s="14"/>
      <c r="H33" s="40"/>
      <c r="I33" s="40"/>
      <c r="J33" s="14"/>
      <c r="K33" s="10"/>
      <c r="L33" s="27"/>
      <c r="M33" s="4"/>
    </row>
    <row r="34" spans="1:13" ht="24" customHeight="1" x14ac:dyDescent="0.25">
      <c r="A34" s="48" t="s">
        <v>15</v>
      </c>
      <c r="B34" s="49"/>
      <c r="C34" s="50"/>
      <c r="D34" s="32"/>
      <c r="E34" s="41">
        <f>SUM(E10:E32)</f>
        <v>10578.186</v>
      </c>
      <c r="F34" s="41">
        <f>SUM(F10:F32)</f>
        <v>10525.980000000001</v>
      </c>
      <c r="G34" s="33"/>
      <c r="H34" s="41">
        <f>SUM(H10:H32)</f>
        <v>10525.980000000001</v>
      </c>
      <c r="I34" s="41">
        <f>SUM(I10:I32)</f>
        <v>10525.980000000001</v>
      </c>
      <c r="J34" s="33"/>
      <c r="K34" s="15"/>
      <c r="L34" s="34"/>
      <c r="M34" s="4"/>
    </row>
    <row r="35" spans="1:13" ht="13.5" customHeight="1" x14ac:dyDescent="0.25">
      <c r="D35" s="16"/>
      <c r="G35" s="17"/>
      <c r="H35" s="18"/>
      <c r="M35" s="5"/>
    </row>
    <row r="36" spans="1:13" ht="33" customHeight="1" x14ac:dyDescent="0.25">
      <c r="D36" s="16"/>
      <c r="M36" s="5"/>
    </row>
    <row r="37" spans="1:13" ht="13.5" customHeight="1" x14ac:dyDescent="0.3">
      <c r="B37" s="47"/>
      <c r="C37" s="47"/>
      <c r="D37" s="19"/>
      <c r="E37" s="20"/>
      <c r="F37" s="20"/>
      <c r="G37" s="20"/>
      <c r="H37" s="20"/>
      <c r="I37" s="20"/>
      <c r="J37" s="36"/>
      <c r="K37" s="21"/>
      <c r="M37" s="5"/>
    </row>
    <row r="38" spans="1:13" ht="39" customHeight="1" x14ac:dyDescent="0.3">
      <c r="C38" s="3"/>
      <c r="D38" s="19"/>
      <c r="E38" s="20"/>
      <c r="F38" s="20"/>
      <c r="G38" s="20"/>
      <c r="H38" s="20"/>
      <c r="I38" s="20"/>
      <c r="J38" s="3"/>
      <c r="K38" s="21"/>
      <c r="M38" s="5"/>
    </row>
    <row r="39" spans="1:13" ht="13.5" customHeight="1" x14ac:dyDescent="0.3">
      <c r="B39" s="47"/>
      <c r="C39" s="47"/>
      <c r="D39" s="19"/>
      <c r="E39" s="20"/>
      <c r="F39" s="20"/>
      <c r="G39" s="20"/>
      <c r="H39" s="20"/>
      <c r="I39" s="20"/>
      <c r="J39" s="36"/>
      <c r="K39" s="21"/>
      <c r="M39" s="5"/>
    </row>
    <row r="40" spans="1:13" ht="13.5" customHeight="1" x14ac:dyDescent="0.25">
      <c r="C40" s="21"/>
      <c r="D40" s="22"/>
      <c r="E40" s="21"/>
      <c r="F40" s="21"/>
      <c r="G40" s="21"/>
      <c r="H40" s="21"/>
      <c r="I40" s="21"/>
      <c r="J40" s="21"/>
      <c r="K40" s="21"/>
      <c r="M40" s="5"/>
    </row>
    <row r="41" spans="1:13" ht="13.5" customHeight="1" x14ac:dyDescent="0.25">
      <c r="C41" s="21"/>
      <c r="D41" s="22"/>
      <c r="E41" s="21"/>
      <c r="F41" s="21"/>
      <c r="G41" s="21"/>
      <c r="H41" s="21"/>
      <c r="I41" s="21"/>
      <c r="J41" s="21"/>
      <c r="K41" s="21"/>
      <c r="M41" s="5"/>
    </row>
    <row r="42" spans="1:13" ht="13.5" customHeight="1" x14ac:dyDescent="0.25">
      <c r="D42" s="16"/>
      <c r="M42" s="5"/>
    </row>
    <row r="43" spans="1:13" ht="13.5" customHeight="1" x14ac:dyDescent="0.25">
      <c r="D43" s="16"/>
      <c r="M43" s="5"/>
    </row>
    <row r="44" spans="1:13" ht="13.5" customHeight="1" x14ac:dyDescent="0.25">
      <c r="D44" s="16"/>
      <c r="M44" s="5"/>
    </row>
    <row r="45" spans="1:13" ht="13.5" customHeight="1" x14ac:dyDescent="0.25">
      <c r="D45" s="16"/>
      <c r="M45" s="5"/>
    </row>
    <row r="46" spans="1:13" ht="13.5" customHeight="1" x14ac:dyDescent="0.25">
      <c r="D46" s="16"/>
      <c r="M46" s="5"/>
    </row>
    <row r="47" spans="1:13" ht="13.5" customHeight="1" x14ac:dyDescent="0.25">
      <c r="D47" s="16"/>
      <c r="M47" s="5"/>
    </row>
    <row r="48" spans="1:13" ht="13.5" customHeight="1" x14ac:dyDescent="0.25"/>
    <row r="49" spans="2:10" ht="21" customHeight="1" x14ac:dyDescent="0.25">
      <c r="F49" s="6"/>
      <c r="G49" s="6"/>
      <c r="H49" s="6"/>
      <c r="I49" s="6"/>
      <c r="J49" s="6"/>
    </row>
    <row r="50" spans="2:10" ht="13.5" customHeight="1" x14ac:dyDescent="0.25">
      <c r="B50" s="7"/>
      <c r="C50" s="23"/>
      <c r="F50" s="6"/>
      <c r="G50" s="6"/>
      <c r="H50" s="6"/>
      <c r="I50" s="6"/>
      <c r="J50" s="6"/>
    </row>
    <row r="51" spans="2:10" ht="13.5" customHeight="1" x14ac:dyDescent="0.25">
      <c r="F51" s="6"/>
      <c r="G51" s="6"/>
      <c r="H51" s="6"/>
      <c r="I51" s="6"/>
      <c r="J51" s="6"/>
    </row>
    <row r="52" spans="2:10" ht="13.5" customHeight="1" x14ac:dyDescent="0.25">
      <c r="F52" s="6"/>
      <c r="G52" s="6"/>
      <c r="H52" s="6"/>
      <c r="I52" s="6"/>
      <c r="J52" s="6"/>
    </row>
    <row r="53" spans="2:10" ht="13.5" customHeight="1" x14ac:dyDescent="0.25">
      <c r="F53" s="6"/>
      <c r="G53" s="6"/>
      <c r="H53" s="6"/>
      <c r="I53" s="6"/>
      <c r="J53" s="6"/>
    </row>
    <row r="54" spans="2:10" ht="13.5" customHeight="1" x14ac:dyDescent="0.25">
      <c r="F54" s="6"/>
      <c r="G54" s="6"/>
      <c r="H54" s="6"/>
      <c r="I54" s="6"/>
      <c r="J54" s="6"/>
    </row>
    <row r="55" spans="2:10" ht="13.5" customHeight="1" x14ac:dyDescent="0.25">
      <c r="F55" s="6"/>
      <c r="G55" s="6"/>
      <c r="H55" s="6"/>
      <c r="I55" s="6"/>
      <c r="J55" s="6"/>
    </row>
    <row r="56" spans="2:10" ht="13.5" customHeight="1" x14ac:dyDescent="0.25">
      <c r="F56" s="6"/>
      <c r="G56" s="6"/>
      <c r="H56" s="6"/>
      <c r="I56" s="6"/>
      <c r="J56" s="6"/>
    </row>
    <row r="57" spans="2:10" ht="13.5" customHeight="1" x14ac:dyDescent="0.25"/>
    <row r="58" spans="2:10" ht="13.5" customHeight="1" x14ac:dyDescent="0.25"/>
    <row r="59" spans="2:10" ht="13.5" customHeight="1" x14ac:dyDescent="0.25"/>
    <row r="60" spans="2:10" ht="13.5" customHeight="1" x14ac:dyDescent="0.25"/>
    <row r="61" spans="2:10" ht="13.5" customHeight="1" x14ac:dyDescent="0.25"/>
    <row r="62" spans="2:10" ht="13.5" customHeight="1" x14ac:dyDescent="0.25"/>
    <row r="63" spans="2:10" ht="13.5" customHeight="1" x14ac:dyDescent="0.25"/>
    <row r="64" spans="2:10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  <row r="1003" ht="13.5" customHeight="1" x14ac:dyDescent="0.25"/>
    <row r="1004" ht="13.5" customHeight="1" x14ac:dyDescent="0.25"/>
    <row r="1005" ht="13.5" customHeight="1" x14ac:dyDescent="0.25"/>
    <row r="1006" ht="13.5" customHeight="1" x14ac:dyDescent="0.25"/>
    <row r="1007" ht="13.5" customHeight="1" x14ac:dyDescent="0.25"/>
    <row r="1008" ht="13.5" customHeight="1" x14ac:dyDescent="0.25"/>
    <row r="1009" ht="13.5" customHeight="1" x14ac:dyDescent="0.25"/>
    <row r="1010" ht="13.5" customHeight="1" x14ac:dyDescent="0.25"/>
    <row r="1011" ht="13.5" customHeight="1" x14ac:dyDescent="0.25"/>
    <row r="1012" ht="13.5" customHeight="1" x14ac:dyDescent="0.25"/>
    <row r="1013" ht="13.5" customHeight="1" x14ac:dyDescent="0.25"/>
    <row r="1014" ht="13.5" customHeight="1" x14ac:dyDescent="0.25"/>
    <row r="1015" ht="13.5" customHeight="1" x14ac:dyDescent="0.25"/>
    <row r="1016" ht="13.5" customHeight="1" x14ac:dyDescent="0.25"/>
    <row r="1017" ht="13.5" customHeight="1" x14ac:dyDescent="0.25"/>
    <row r="1018" ht="13.5" customHeight="1" x14ac:dyDescent="0.25"/>
  </sheetData>
  <mergeCells count="21">
    <mergeCell ref="B37:C37"/>
    <mergeCell ref="B39:C39"/>
    <mergeCell ref="A34:C34"/>
    <mergeCell ref="A3:K3"/>
    <mergeCell ref="A1:K1"/>
    <mergeCell ref="A4:K4"/>
    <mergeCell ref="B6:B8"/>
    <mergeCell ref="A6:A8"/>
    <mergeCell ref="A2:K2"/>
    <mergeCell ref="D6:D8"/>
    <mergeCell ref="H7:I7"/>
    <mergeCell ref="K6:K8"/>
    <mergeCell ref="J6:J8"/>
    <mergeCell ref="G6:I6"/>
    <mergeCell ref="E6:F6"/>
    <mergeCell ref="M6:M8"/>
    <mergeCell ref="L6:L8"/>
    <mergeCell ref="C6:C8"/>
    <mergeCell ref="G7:G8"/>
    <mergeCell ref="E7:E8"/>
    <mergeCell ref="F7:F8"/>
  </mergeCells>
  <printOptions horizontalCentered="1"/>
  <pageMargins left="0.27559055118110237" right="0.27559055118110237" top="0.31496062992125984" bottom="0.31496062992125984" header="0" footer="0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01 01 20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Внутрішня Політика 3</cp:lastModifiedBy>
  <cp:lastPrinted>2019-05-16T07:22:30Z</cp:lastPrinted>
  <dcterms:created xsi:type="dcterms:W3CDTF">2018-06-11T11:44:10Z</dcterms:created>
  <dcterms:modified xsi:type="dcterms:W3CDTF">2020-01-02T15:28:17Z</dcterms:modified>
</cp:coreProperties>
</file>